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<sst xmlns="http://schemas.openxmlformats.org/spreadsheetml/2006/main" count="104" uniqueCount="54">
  <si>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</si>
  <si>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</si>
  <si>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</si>
  <si>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</si>
  <si>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</si>
  <si>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</si>
  <si>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</si>
  <si>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</si>
  <si>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</si>
  <si>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</si>
  <si>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</si>
  <si>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</si>
  <si>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</si>
  <si>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</si>
  <si>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</si>
  <si>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</si>
  <si>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</si>
  <si>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</si>
  <si>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</si>
  <si>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</si>
  <si>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</si>
  <si>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</si>
  <si>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</si>
  <si>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</si>
  <si>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</si>
  <si>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</si>
  <si>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</si>
  <si>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</si>
  <si>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</si>
  <si>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</si>
  <si>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</si>
  <si>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</si>
  <si>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</si>
  <si>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</si>
  <si>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</si>
  <si>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</si>
  <si>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</si>
  <si>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</si>
  <si>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</si>
  <si>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</si>
  <si>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</si>
  <si>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</si>
  <si>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</si>
  <si>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</si>
  <si>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</si>
  <si>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</si>
  <si>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</si>
  <si>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</si>
  <si>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</si>
  <si>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</si>
  <si>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</si>
  <si>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</si>
  <si>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27,35</t>
  </si>
  <si>
    <t>7.1. Вартість електроенергії, послуга з розподілу електроенергії(4526кВт)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</si>
</sst>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2">
      <selection activeCell="I69" sqref="I69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5146.86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178.11</v>
      </c>
      <c r="E5" t="s">
        <v>8</v>
      </c>
      <c r="F5" t="s">
        <v>4</v>
      </c>
      <c r="I5">
        <v>876.67</v>
      </c>
      <c r="J5" t="s">
        <v>8</v>
      </c>
    </row>
    <row r="6" spans="2:10" ht="12.75">
      <c r="B6" t="s">
        <v>2</v>
      </c>
      <c r="D6">
        <v>550</v>
      </c>
      <c r="E6" t="s">
        <v>8</v>
      </c>
      <c r="F6" t="s">
        <v>5</v>
      </c>
      <c r="I6">
        <v>833.79</v>
      </c>
      <c r="J6" t="s">
        <v>8</v>
      </c>
    </row>
    <row r="7" spans="6:10" ht="12.75">
      <c r="F7" t="s">
        <v>6</v>
      </c>
      <c r="I7">
        <v>0.24</v>
      </c>
      <c r="J7" t="s">
        <v>9</v>
      </c>
    </row>
    <row r="8" spans="6:10" ht="12.75">
      <c r="F8" t="s">
        <v>7</v>
      </c>
      <c r="I8">
        <v>0.57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2378.6099999999997</v>
      </c>
      <c r="J11" s="1" t="s">
        <v>16</v>
      </c>
    </row>
    <row r="12" spans="2:10" ht="12.75">
      <c r="B12" t="s">
        <v>11</v>
      </c>
      <c r="I12">
        <f>I11*22%</f>
        <v>523.2941999999999</v>
      </c>
      <c r="J12" s="1" t="s">
        <v>16</v>
      </c>
    </row>
    <row r="13" spans="2:10" ht="12.75">
      <c r="B13" t="s">
        <v>12</v>
      </c>
      <c r="I13">
        <v>83.62</v>
      </c>
      <c r="J13" s="1" t="s">
        <v>16</v>
      </c>
    </row>
    <row r="14" spans="2:10" ht="12.75">
      <c r="B14" t="s">
        <v>13</v>
      </c>
      <c r="I14" s="1">
        <f>(I11+I12+I13)*56%</f>
        <v>1671.8935519999998</v>
      </c>
      <c r="J14" s="1" t="s">
        <v>16</v>
      </c>
    </row>
    <row r="16" spans="2:9" ht="12.75">
      <c r="B16" s="1">
        <f>I11+I12+I13+I14</f>
        <v>4657.417751999999</v>
      </c>
      <c r="C16" t="s">
        <v>44</v>
      </c>
      <c r="D16" s="1">
        <f>D4</f>
        <v>5146.86</v>
      </c>
      <c r="E16" t="s">
        <v>45</v>
      </c>
      <c r="F16">
        <f>B16/D16</f>
        <v>0.9049046898497336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1001.52</v>
      </c>
      <c r="J20" s="1" t="s">
        <v>16</v>
      </c>
    </row>
    <row r="21" spans="2:10" ht="12.75">
      <c r="B21" t="s">
        <v>20</v>
      </c>
      <c r="I21">
        <f>I20*22%</f>
        <v>220.3344</v>
      </c>
      <c r="J21" s="1" t="s">
        <v>16</v>
      </c>
    </row>
    <row r="22" spans="2:10" ht="12.75">
      <c r="B22" t="s">
        <v>21</v>
      </c>
      <c r="I22">
        <v>37.53</v>
      </c>
      <c r="J22" s="1" t="s">
        <v>16</v>
      </c>
    </row>
    <row r="23" spans="2:10" ht="12.75">
      <c r="B23" t="s">
        <v>22</v>
      </c>
      <c r="I23" s="1">
        <f>(I20+I21+I22)*56%</f>
        <v>705.255264</v>
      </c>
      <c r="J23" s="1" t="s">
        <v>16</v>
      </c>
    </row>
    <row r="25" spans="2:9" ht="12.75">
      <c r="B25">
        <f>SUM(I20:I23)</f>
        <v>1964.6396639999998</v>
      </c>
      <c r="C25" t="s">
        <v>44</v>
      </c>
      <c r="D25" s="1">
        <f>D4</f>
        <v>5146.86</v>
      </c>
      <c r="E25" t="s">
        <v>45</v>
      </c>
      <c r="F25">
        <f>B25/D25</f>
        <v>0.3817161655844534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 s="1">
        <f>I30*22%</f>
        <v>466.488</v>
      </c>
      <c r="J31" s="1" t="s">
        <v>16</v>
      </c>
    </row>
    <row r="32" spans="2:10" ht="12.75">
      <c r="B32" t="s">
        <v>25</v>
      </c>
      <c r="I32" s="3">
        <v>429.08</v>
      </c>
      <c r="J32" s="1" t="s">
        <v>16</v>
      </c>
    </row>
    <row r="33" spans="2:10" ht="12.75">
      <c r="B33" t="s">
        <v>26</v>
      </c>
      <c r="I33" s="1">
        <f>(I30+I31+I32)*56%</f>
        <v>1688.94208</v>
      </c>
      <c r="J33" s="1" t="s">
        <v>16</v>
      </c>
    </row>
    <row r="35" spans="2:9" ht="12.75">
      <c r="B35">
        <f>SUM(I30:I33)</f>
        <v>4704.91008</v>
      </c>
      <c r="C35" t="s">
        <v>14</v>
      </c>
      <c r="D35">
        <f>D4</f>
        <v>5146.86</v>
      </c>
      <c r="E35" t="s">
        <v>15</v>
      </c>
      <c r="F35">
        <f>B35/D35</f>
        <v>0.9141321271610263</v>
      </c>
      <c r="G35" s="1" t="s">
        <v>16</v>
      </c>
      <c r="I35" s="1"/>
    </row>
    <row r="38" ht="12.75">
      <c r="B38" t="s">
        <v>27</v>
      </c>
    </row>
    <row r="40" spans="2:7" ht="12.75">
      <c r="B40">
        <v>93.11</v>
      </c>
      <c r="C40" t="s">
        <v>14</v>
      </c>
      <c r="D40">
        <f>D4</f>
        <v>5146.86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8">
        <f>0.05298*D49</f>
        <v>272.6806428</v>
      </c>
      <c r="J44" s="1" t="s">
        <v>16</v>
      </c>
    </row>
    <row r="45" spans="2:10" ht="12.75">
      <c r="B45" t="s">
        <v>30</v>
      </c>
      <c r="I45" s="8">
        <f>I44*22%</f>
        <v>59.989741415999994</v>
      </c>
      <c r="J45" s="1" t="s">
        <v>16</v>
      </c>
    </row>
    <row r="46" spans="2:10" ht="12.75">
      <c r="B46" t="s">
        <v>31</v>
      </c>
      <c r="I46" s="7">
        <v>97.51</v>
      </c>
      <c r="J46" s="1" t="s">
        <v>16</v>
      </c>
    </row>
    <row r="47" spans="2:10" ht="12.75">
      <c r="B47" t="s">
        <v>32</v>
      </c>
      <c r="I47" s="8">
        <f>(I44+I45+I46)*56%</f>
        <v>240.90101516096001</v>
      </c>
      <c r="J47" s="1" t="s">
        <v>16</v>
      </c>
    </row>
    <row r="49" spans="2:9" ht="12.75">
      <c r="B49" s="7">
        <f>SUM(I44:I47)</f>
        <v>671.08139937696</v>
      </c>
      <c r="C49" t="s">
        <v>14</v>
      </c>
      <c r="D49">
        <f>D4</f>
        <v>5146.86</v>
      </c>
      <c r="E49" t="s">
        <v>15</v>
      </c>
      <c r="F49" s="7">
        <f>B49/D49</f>
        <v>0.13038656566857462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3763.1781576</v>
      </c>
      <c r="J54" s="1" t="s">
        <v>16</v>
      </c>
    </row>
    <row r="55" spans="2:10" ht="12.75">
      <c r="B55" t="s">
        <v>34</v>
      </c>
      <c r="I55" s="8">
        <f>I54*22%</f>
        <v>827.899194672</v>
      </c>
      <c r="J55" s="1" t="s">
        <v>16</v>
      </c>
    </row>
    <row r="56" spans="2:10" ht="12.75">
      <c r="B56" t="s">
        <v>35</v>
      </c>
      <c r="I56" s="8">
        <v>456.53</v>
      </c>
      <c r="J56" s="1" t="s">
        <v>16</v>
      </c>
    </row>
    <row r="57" spans="2:10" ht="12.75">
      <c r="B57" t="s">
        <v>36</v>
      </c>
      <c r="I57" s="8">
        <f>(I54+I55+I56)*56%</f>
        <v>2826.6601172723203</v>
      </c>
      <c r="J57" s="1" t="s">
        <v>16</v>
      </c>
    </row>
    <row r="59" spans="2:9" ht="12.75">
      <c r="B59" s="8">
        <f>SUM(I54:I57)</f>
        <v>7874.26746954432</v>
      </c>
      <c r="C59" t="s">
        <v>14</v>
      </c>
      <c r="D59">
        <f>D4</f>
        <v>5146.86</v>
      </c>
      <c r="E59" t="s">
        <v>15</v>
      </c>
      <c r="F59" s="7">
        <f>B59/D59</f>
        <v>1.5299167782967324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53</v>
      </c>
      <c r="I64" s="8">
        <f>(4526*0.9)*1.074</f>
        <v>4374.8316</v>
      </c>
      <c r="J64" s="1" t="s">
        <v>16</v>
      </c>
    </row>
    <row r="65" spans="2:10" ht="12.75">
      <c r="B65" t="s">
        <v>40</v>
      </c>
      <c r="I65" s="8">
        <f>0.09136*D70</f>
        <v>470.21712959999996</v>
      </c>
      <c r="J65" s="1" t="s">
        <v>16</v>
      </c>
    </row>
    <row r="66" spans="2:10" ht="12.75">
      <c r="B66" t="s">
        <v>37</v>
      </c>
      <c r="I66" s="8">
        <f>I65*22%</f>
        <v>103.447768512</v>
      </c>
      <c r="J66" s="1" t="s">
        <v>16</v>
      </c>
    </row>
    <row r="67" spans="2:10" ht="12.75">
      <c r="B67" t="s">
        <v>38</v>
      </c>
      <c r="I67" s="8">
        <v>26.86</v>
      </c>
      <c r="J67" s="1" t="s">
        <v>16</v>
      </c>
    </row>
    <row r="68" spans="2:10" ht="12.75">
      <c r="B68" t="s">
        <v>39</v>
      </c>
      <c r="I68" s="8">
        <f>(I64+I65+I66+I67)*20%</f>
        <v>995.0712996224</v>
      </c>
      <c r="J68" s="1" t="s">
        <v>16</v>
      </c>
    </row>
    <row r="70" spans="2:9" ht="12.75">
      <c r="B70" s="8">
        <f>SUM(I64:I68)</f>
        <v>5970.4277977344</v>
      </c>
      <c r="C70" s="7" t="s">
        <v>14</v>
      </c>
      <c r="D70" s="7">
        <f>D4</f>
        <v>5146.86</v>
      </c>
      <c r="E70" s="7" t="s">
        <v>15</v>
      </c>
      <c r="F70" s="7">
        <f>B70/D70</f>
        <v>1.160013638943822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5.039159965504343</v>
      </c>
      <c r="E72" s="1" t="s">
        <v>16</v>
      </c>
      <c r="F72" s="1"/>
    </row>
    <row r="73" spans="2:6" ht="12.75">
      <c r="B73" t="s">
        <v>42</v>
      </c>
      <c r="D73" s="5">
        <f>D72*20%</f>
        <v>1.0078319931008686</v>
      </c>
      <c r="E73" s="1" t="s">
        <v>16</v>
      </c>
      <c r="F73" s="1"/>
    </row>
    <row r="74" spans="2:6" ht="12.75">
      <c r="B74" t="s">
        <v>43</v>
      </c>
      <c r="D74" s="6">
        <f>SUM(D72:D73)</f>
        <v>6.046991958605211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2019-01-14T13:48:45Z</dcterms:modified>
  <cp:category/>
  <cp:version/>
  <cp:contentType/>
  <cp:contentStatus/>
</cp:coreProperties>
</file>